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2120" windowHeight="9120" activeTab="1"/>
  </bookViews>
  <sheets>
    <sheet name="inches" sheetId="1" r:id="rId1"/>
    <sheet name="metric" sheetId="2" r:id="rId2"/>
    <sheet name="Sheet3" sheetId="3" r:id="rId3"/>
  </sheets>
  <definedNames>
    <definedName name="_xlnm.Print_Area" localSheetId="0">'inches'!$A$1:$D$5</definedName>
  </definedNames>
  <calcPr fullCalcOnLoad="1"/>
</workbook>
</file>

<file path=xl/sharedStrings.xml><?xml version="1.0" encoding="utf-8"?>
<sst xmlns="http://schemas.openxmlformats.org/spreadsheetml/2006/main" count="30" uniqueCount="20">
  <si>
    <t>data</t>
  </si>
  <si>
    <t>s</t>
  </si>
  <si>
    <t>t</t>
  </si>
  <si>
    <t>b</t>
  </si>
  <si>
    <t>a</t>
  </si>
  <si>
    <t>spine (length)</t>
  </si>
  <si>
    <t>wingtips (width)</t>
  </si>
  <si>
    <t>wingtips cross (from bottom)</t>
  </si>
  <si>
    <t>bow crossing (from top)</t>
  </si>
  <si>
    <t>in</t>
  </si>
  <si>
    <t>mm</t>
  </si>
  <si>
    <t>calculated dimensions</t>
  </si>
  <si>
    <t>tip to bow cross</t>
  </si>
  <si>
    <t>est. bow  - parabola approx.</t>
  </si>
  <si>
    <t>s in</t>
  </si>
  <si>
    <t>s mm</t>
  </si>
  <si>
    <t>S (sail area in m^2)</t>
  </si>
  <si>
    <t>A (width/length)</t>
  </si>
  <si>
    <t>T (wing tip height/length)</t>
  </si>
  <si>
    <t>B (bow height/length)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</si>
</sst>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?/16"/>
  </numFmts>
  <fonts count="2">
    <font>
      <sz val="10"/>
      <name val="Arial"/>
      <family val="0"/>
    </font>
    <font>
      <sz val="10"/>
      <color indexed="4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3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5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165" fontId="0" fillId="6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C10" sqref="C10"/>
    </sheetView>
  </sheetViews>
  <sheetFormatPr defaultColWidth="9.140625" defaultRowHeight="12.75"/>
  <cols>
    <col min="1" max="1" width="4.8515625" style="11" customWidth="1"/>
    <col min="2" max="2" width="6.00390625" style="16" customWidth="1"/>
    <col min="3" max="3" width="25.00390625" style="0" customWidth="1"/>
    <col min="4" max="4" width="8.00390625" style="7" customWidth="1"/>
  </cols>
  <sheetData>
    <row r="1" spans="1:5" ht="12.75">
      <c r="A1" s="8" t="s">
        <v>0</v>
      </c>
      <c r="B1" s="13"/>
      <c r="C1" s="3" t="s">
        <v>11</v>
      </c>
      <c r="D1" s="5" t="s">
        <v>9</v>
      </c>
      <c r="E1" s="4" t="s">
        <v>10</v>
      </c>
    </row>
    <row r="2" spans="1:5" ht="12.75">
      <c r="A2" s="9" t="s">
        <v>1</v>
      </c>
      <c r="B2" s="12">
        <v>157.3</v>
      </c>
      <c r="C2" s="1" t="s">
        <v>5</v>
      </c>
      <c r="D2" s="6">
        <f>SQRT((2*B2)/B3)</f>
        <v>16.75985850605121</v>
      </c>
      <c r="E2" s="2">
        <f aca="true" t="shared" si="0" ref="E2:E7">D2*25.4</f>
        <v>425.7004060537007</v>
      </c>
    </row>
    <row r="3" spans="1:5" ht="12.75">
      <c r="A3" s="9" t="s">
        <v>4</v>
      </c>
      <c r="B3" s="12">
        <v>1.12</v>
      </c>
      <c r="C3" s="1" t="s">
        <v>6</v>
      </c>
      <c r="D3" s="6">
        <f>SQRT(B2*2*B3)</f>
        <v>18.771041526777356</v>
      </c>
      <c r="E3" s="2">
        <f t="shared" si="0"/>
        <v>476.7844547801448</v>
      </c>
    </row>
    <row r="4" spans="1:5" ht="12.75">
      <c r="A4" s="9" t="s">
        <v>2</v>
      </c>
      <c r="B4" s="12">
        <v>0.51</v>
      </c>
      <c r="C4" s="1" t="s">
        <v>8</v>
      </c>
      <c r="D4" s="6">
        <f>D2-(B5*D2)</f>
        <v>2.6815773609681948</v>
      </c>
      <c r="E4" s="2">
        <f t="shared" si="0"/>
        <v>68.11206496859214</v>
      </c>
    </row>
    <row r="5" spans="1:5" ht="12.75">
      <c r="A5" s="9" t="s">
        <v>3</v>
      </c>
      <c r="B5" s="12">
        <v>0.84</v>
      </c>
      <c r="C5" s="1" t="s">
        <v>7</v>
      </c>
      <c r="D5" s="6">
        <f>D2*B4</f>
        <v>8.547527838086117</v>
      </c>
      <c r="E5" s="2">
        <f t="shared" si="0"/>
        <v>217.10720708738734</v>
      </c>
    </row>
    <row r="6" spans="1:5" ht="12.75">
      <c r="A6" s="9"/>
      <c r="B6" s="14"/>
      <c r="C6" s="1" t="s">
        <v>12</v>
      </c>
      <c r="D6" s="6">
        <f>D2*(B5-B4)</f>
        <v>5.530753306996899</v>
      </c>
      <c r="E6" s="2">
        <f t="shared" si="0"/>
        <v>140.48113399772123</v>
      </c>
    </row>
    <row r="7" spans="1:5" ht="12.75">
      <c r="A7" s="10"/>
      <c r="B7" s="15"/>
      <c r="C7" s="1" t="s">
        <v>13</v>
      </c>
      <c r="D7" s="6">
        <f>0.2348+0.9871*(D3/2*SQRT(1+POWER(4*D6/D3,2))+D3*D3/(8*D6)*LN(4*D6/D3+SQRT(1+POWER(4*D6/D3,2))))</f>
        <v>22.432281142572037</v>
      </c>
      <c r="E7" s="2">
        <f t="shared" si="0"/>
        <v>569.7799410213297</v>
      </c>
    </row>
    <row r="8" spans="1:2" ht="12.75">
      <c r="A8" s="9" t="s">
        <v>15</v>
      </c>
      <c r="B8" s="14">
        <f>B2/1550</f>
        <v>0.10148387096774195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2.421875" style="0" customWidth="1"/>
    <col min="2" max="2" width="6.00390625" style="0" bestFit="1" customWidth="1"/>
    <col min="3" max="3" width="2.57421875" style="0" customWidth="1"/>
    <col min="4" max="4" width="24.8515625" style="0" bestFit="1" customWidth="1"/>
    <col min="5" max="5" width="7.140625" style="0" customWidth="1"/>
    <col min="6" max="6" width="10.140625" style="0" customWidth="1"/>
  </cols>
  <sheetData>
    <row r="1" spans="1:6" ht="12.75">
      <c r="A1" s="8" t="s">
        <v>0</v>
      </c>
      <c r="B1" s="13"/>
      <c r="C1" s="21"/>
      <c r="D1" s="24" t="s">
        <v>11</v>
      </c>
      <c r="E1" s="25" t="s">
        <v>10</v>
      </c>
      <c r="F1" s="25" t="s">
        <v>9</v>
      </c>
    </row>
    <row r="2" spans="1:6" ht="12.75">
      <c r="A2" s="9" t="s">
        <v>16</v>
      </c>
      <c r="B2" s="12">
        <v>0.115</v>
      </c>
      <c r="C2" s="22"/>
      <c r="D2" s="1" t="s">
        <v>5</v>
      </c>
      <c r="E2" s="17">
        <f>1000*SQRT((2*B2)/B3)</f>
        <v>457.2645941803379</v>
      </c>
      <c r="F2" s="18">
        <f aca="true" t="shared" si="0" ref="F2:F7">E2/25.4</f>
        <v>18.00254307796606</v>
      </c>
    </row>
    <row r="3" spans="1:6" ht="12.75">
      <c r="A3" s="9" t="s">
        <v>17</v>
      </c>
      <c r="B3" s="12">
        <v>1.1</v>
      </c>
      <c r="C3" s="22"/>
      <c r="D3" s="1" t="s">
        <v>6</v>
      </c>
      <c r="E3" s="17">
        <f>1000*SQRT(B2*2*B3)</f>
        <v>502.9910535983717</v>
      </c>
      <c r="F3" s="18">
        <f t="shared" si="0"/>
        <v>19.802797385762666</v>
      </c>
    </row>
    <row r="4" spans="1:6" ht="12.75">
      <c r="A4" s="9" t="s">
        <v>18</v>
      </c>
      <c r="B4" s="12">
        <v>0.5</v>
      </c>
      <c r="C4" s="22"/>
      <c r="D4" s="1" t="s">
        <v>8</v>
      </c>
      <c r="E4" s="17">
        <f>(E2-(B5*E2))</f>
        <v>64.0170431852473</v>
      </c>
      <c r="F4" s="18">
        <f t="shared" si="0"/>
        <v>2.520356030915248</v>
      </c>
    </row>
    <row r="5" spans="1:6" ht="12.75">
      <c r="A5" s="9" t="s">
        <v>19</v>
      </c>
      <c r="B5" s="12">
        <v>0.86</v>
      </c>
      <c r="C5" s="22"/>
      <c r="D5" s="1" t="s">
        <v>7</v>
      </c>
      <c r="E5" s="17">
        <f>E2*B4</f>
        <v>228.63229709016895</v>
      </c>
      <c r="F5" s="18">
        <f t="shared" si="0"/>
        <v>9.00127153898303</v>
      </c>
    </row>
    <row r="6" spans="1:6" ht="12.75">
      <c r="A6" s="9"/>
      <c r="B6" s="14"/>
      <c r="C6" s="21"/>
      <c r="D6" s="1" t="s">
        <v>12</v>
      </c>
      <c r="E6" s="17">
        <f>E2*(B5-B4)</f>
        <v>164.61525390492164</v>
      </c>
      <c r="F6" s="18">
        <f t="shared" si="0"/>
        <v>6.480915508067782</v>
      </c>
    </row>
    <row r="7" spans="1:6" ht="12.75">
      <c r="A7" s="10"/>
      <c r="B7" s="15"/>
      <c r="C7" s="23"/>
      <c r="D7" s="1" t="s">
        <v>13</v>
      </c>
      <c r="E7" s="17">
        <f>-10.554+1.0168*(E3/2*SQRT(1+POWER(4*E6/E3,2))+E3*E3/(8*E6)*LN(4*E6/E3+SQRT(1+POWER(4*E6/E3,2))))</f>
        <v>622.4514149093427</v>
      </c>
      <c r="F7" s="18">
        <f t="shared" si="0"/>
        <v>24.50596121690326</v>
      </c>
    </row>
    <row r="8" spans="1:3" ht="12.75">
      <c r="A8" s="9" t="s">
        <v>14</v>
      </c>
      <c r="B8" s="19">
        <f>B2*1550</f>
        <v>178.25</v>
      </c>
      <c r="C8" s="20"/>
    </row>
    <row r="10" spans="1:3" ht="12.75">
      <c r="A10" s="20"/>
      <c r="B10" s="20"/>
      <c r="C10" s="20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bogue</dc:creator>
  <cp:keywords/>
  <dc:description/>
  <cp:lastModifiedBy>bogue</cp:lastModifiedBy>
  <cp:lastPrinted>2001-03-26T21:57:00Z</cp:lastPrinted>
  <dcterms:created xsi:type="dcterms:W3CDTF">2001-03-26T19:16:18Z</dcterms:created>
  <dcterms:modified xsi:type="dcterms:W3CDTF">2007-09-15T18:40:38Z</dcterms:modified>
  <cp:category/>
  <cp:version/>
  <cp:contentType/>
  <cp:contentStatus/>
</cp:coreProperties>
</file>